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vik\Downloads\"/>
    </mc:Choice>
  </mc:AlternateContent>
  <xr:revisionPtr revIDLastSave="0" documentId="8_{F3594380-20ED-47C6-A565-A4F163FE4AC2}" xr6:coauthVersionLast="47" xr6:coauthVersionMax="47" xr10:uidLastSave="{00000000-0000-0000-0000-000000000000}"/>
  <bookViews>
    <workbookView xWindow="-108" yWindow="-108" windowWidth="23256" windowHeight="12456" xr2:uid="{2BD5F82B-476E-446E-B747-C3E9CC64789F}"/>
  </bookViews>
  <sheets>
    <sheet name="2025 Dashboar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4" i="1" l="1"/>
  <c r="O24" i="1"/>
  <c r="N24" i="1"/>
  <c r="L24" i="1"/>
  <c r="K24" i="1"/>
  <c r="J24" i="1"/>
  <c r="I24" i="1"/>
  <c r="S24" i="1" s="1"/>
  <c r="H24" i="1"/>
  <c r="F24" i="1"/>
  <c r="E24" i="1"/>
  <c r="S23" i="1"/>
  <c r="R23" i="1"/>
  <c r="P23" i="1"/>
  <c r="J23" i="1"/>
  <c r="G23" i="1"/>
  <c r="M23" i="1" s="1"/>
  <c r="S22" i="1"/>
  <c r="R22" i="1"/>
  <c r="P22" i="1"/>
  <c r="J22" i="1"/>
  <c r="G22" i="1"/>
  <c r="M22" i="1" s="1"/>
  <c r="S21" i="1"/>
  <c r="R21" i="1"/>
  <c r="P21" i="1"/>
  <c r="J21" i="1"/>
  <c r="G21" i="1"/>
  <c r="M21" i="1" s="1"/>
  <c r="S20" i="1"/>
  <c r="R20" i="1"/>
  <c r="P20" i="1"/>
  <c r="J20" i="1"/>
  <c r="G20" i="1"/>
  <c r="M20" i="1" s="1"/>
  <c r="S19" i="1"/>
  <c r="R19" i="1"/>
  <c r="P19" i="1"/>
  <c r="J19" i="1"/>
  <c r="G19" i="1"/>
  <c r="M19" i="1" s="1"/>
  <c r="S18" i="1"/>
  <c r="R18" i="1"/>
  <c r="P18" i="1"/>
  <c r="J18" i="1"/>
  <c r="G18" i="1"/>
  <c r="M18" i="1" s="1"/>
  <c r="S17" i="1"/>
  <c r="R17" i="1"/>
  <c r="P17" i="1"/>
  <c r="J17" i="1"/>
  <c r="G17" i="1"/>
  <c r="M17" i="1" s="1"/>
  <c r="S16" i="1"/>
  <c r="R16" i="1"/>
  <c r="P16" i="1"/>
  <c r="J16" i="1"/>
  <c r="G16" i="1"/>
  <c r="M16" i="1" s="1"/>
  <c r="S15" i="1"/>
  <c r="R15" i="1"/>
  <c r="P15" i="1"/>
  <c r="J15" i="1"/>
  <c r="G15" i="1"/>
  <c r="M15" i="1" s="1"/>
  <c r="S14" i="1"/>
  <c r="R14" i="1"/>
  <c r="P14" i="1"/>
  <c r="J14" i="1"/>
  <c r="G14" i="1"/>
  <c r="M14" i="1" s="1"/>
  <c r="S13" i="1"/>
  <c r="R13" i="1"/>
  <c r="P13" i="1"/>
  <c r="J13" i="1"/>
  <c r="G13" i="1"/>
  <c r="M13" i="1" s="1"/>
  <c r="S12" i="1"/>
  <c r="R12" i="1"/>
  <c r="P12" i="1"/>
  <c r="J12" i="1"/>
  <c r="G12" i="1"/>
  <c r="M12" i="1" s="1"/>
  <c r="S11" i="1"/>
  <c r="R11" i="1"/>
  <c r="P11" i="1"/>
  <c r="J11" i="1"/>
  <c r="G11" i="1"/>
  <c r="M11" i="1" s="1"/>
  <c r="S10" i="1"/>
  <c r="R10" i="1"/>
  <c r="P10" i="1"/>
  <c r="J10" i="1"/>
  <c r="G10" i="1"/>
  <c r="M10" i="1" s="1"/>
  <c r="S9" i="1"/>
  <c r="R9" i="1"/>
  <c r="P9" i="1"/>
  <c r="J9" i="1"/>
  <c r="G9" i="1"/>
  <c r="M9" i="1" s="1"/>
  <c r="S8" i="1"/>
  <c r="R8" i="1"/>
  <c r="P8" i="1"/>
  <c r="J8" i="1"/>
  <c r="G8" i="1"/>
  <c r="M8" i="1" s="1"/>
  <c r="S7" i="1"/>
  <c r="R7" i="1"/>
  <c r="P7" i="1"/>
  <c r="J7" i="1"/>
  <c r="G7" i="1"/>
  <c r="M7" i="1" s="1"/>
  <c r="S6" i="1"/>
  <c r="R6" i="1"/>
  <c r="P6" i="1"/>
  <c r="J6" i="1"/>
  <c r="G6" i="1"/>
  <c r="M6" i="1" s="1"/>
  <c r="S5" i="1"/>
  <c r="R5" i="1"/>
  <c r="P5" i="1"/>
  <c r="J5" i="1"/>
  <c r="G5" i="1"/>
  <c r="M5" i="1" s="1"/>
  <c r="S4" i="1"/>
  <c r="R4" i="1"/>
  <c r="P4" i="1"/>
  <c r="J4" i="1"/>
  <c r="G4" i="1"/>
  <c r="M4" i="1" s="1"/>
  <c r="S3" i="1"/>
  <c r="R3" i="1"/>
  <c r="P3" i="1"/>
  <c r="J3" i="1"/>
  <c r="G3" i="1"/>
  <c r="M3" i="1" s="1"/>
  <c r="S2" i="1"/>
  <c r="R2" i="1"/>
  <c r="P2" i="1"/>
  <c r="P24" i="1" s="1"/>
  <c r="J2" i="1"/>
  <c r="G2" i="1"/>
  <c r="G24" i="1" s="1"/>
  <c r="M24" i="1" l="1"/>
  <c r="R24" i="1"/>
  <c r="M2" i="1"/>
</calcChain>
</file>

<file path=xl/sharedStrings.xml><?xml version="1.0" encoding="utf-8"?>
<sst xmlns="http://schemas.openxmlformats.org/spreadsheetml/2006/main" count="108" uniqueCount="84">
  <si>
    <t>#</t>
  </si>
  <si>
    <t>Project</t>
  </si>
  <si>
    <t>Location</t>
  </si>
  <si>
    <t>Project Manager</t>
  </si>
  <si>
    <t>Contract Amount (EUR)</t>
  </si>
  <si>
    <t>Additional Works (EUR)</t>
  </si>
  <si>
    <t>Total Income (EUR)</t>
  </si>
  <si>
    <t>Planned Costs (EUR)</t>
  </si>
  <si>
    <t>Actual Costs (EUR)</t>
  </si>
  <si>
    <t>Cost Variance (EUR)</t>
  </si>
  <si>
    <t>Admin Costs 7% (EUR)</t>
  </si>
  <si>
    <t>Profit (EUR)</t>
  </si>
  <si>
    <t>Profit %</t>
  </si>
  <si>
    <t>Hours Planned</t>
  </si>
  <si>
    <t>Hours Actual</t>
  </si>
  <si>
    <t>Hours Variance</t>
  </si>
  <si>
    <t>Area (m²)</t>
  </si>
  <si>
    <t>Cost per m² (EUR)</t>
  </si>
  <si>
    <t>Cost per Hour (EUR)</t>
  </si>
  <si>
    <t>Schedule</t>
  </si>
  <si>
    <t>COL</t>
  </si>
  <si>
    <t>Köln, Germany</t>
  </si>
  <si>
    <t>Kaspars</t>
  </si>
  <si>
    <t>10/02-27/02/2025</t>
  </si>
  <si>
    <t>PAN</t>
  </si>
  <si>
    <t>Tallinn, Estonia</t>
  </si>
  <si>
    <t>10/03-31/03/2025</t>
  </si>
  <si>
    <t>AKR</t>
  </si>
  <si>
    <t>Riga, Latvia</t>
  </si>
  <si>
    <t>Alens</t>
  </si>
  <si>
    <t>03/02/2025-</t>
  </si>
  <si>
    <t>INS</t>
  </si>
  <si>
    <t>Innsbruck, Austria</t>
  </si>
  <si>
    <t>03/03-19/03/2025</t>
  </si>
  <si>
    <t>LULU</t>
  </si>
  <si>
    <t>Sweden</t>
  </si>
  <si>
    <t>Alens, Māris</t>
  </si>
  <si>
    <t>Feb + Jun-Jul 2025</t>
  </si>
  <si>
    <t>SWA</t>
  </si>
  <si>
    <t>Solna, Sweden</t>
  </si>
  <si>
    <t>01/04-15/05/2025</t>
  </si>
  <si>
    <t>FRO</t>
  </si>
  <si>
    <t>Göteborg, Sweden</t>
  </si>
  <si>
    <t>25/03-31/03/2025</t>
  </si>
  <si>
    <t>PAN2</t>
  </si>
  <si>
    <t>Kristaps</t>
  </si>
  <si>
    <t>31/07-31/08/2025</t>
  </si>
  <si>
    <t>STU</t>
  </si>
  <si>
    <t>Stockholm, Sweden</t>
  </si>
  <si>
    <t>18/05-25/05/2025</t>
  </si>
  <si>
    <t>STU2</t>
  </si>
  <si>
    <t>27/05-09/06/2025</t>
  </si>
  <si>
    <t>FAL</t>
  </si>
  <si>
    <t>04/06-19/06/2025</t>
  </si>
  <si>
    <t>TRI</t>
  </si>
  <si>
    <t>Trier, Germany</t>
  </si>
  <si>
    <t>18/06-11/07/2025</t>
  </si>
  <si>
    <t>LIN</t>
  </si>
  <si>
    <t>Linz, Austria</t>
  </si>
  <si>
    <t>22/07-18/08/2025</t>
  </si>
  <si>
    <t>KAR</t>
  </si>
  <si>
    <t>Vienna, Austria</t>
  </si>
  <si>
    <t>04/08-28/08/2025</t>
  </si>
  <si>
    <t>UGG</t>
  </si>
  <si>
    <t>Berlin, Germany</t>
  </si>
  <si>
    <t>11/07-09/09/2025</t>
  </si>
  <si>
    <t>FAL2</t>
  </si>
  <si>
    <t>29/08-26/09/2025</t>
  </si>
  <si>
    <t>TES</t>
  </si>
  <si>
    <t>11/07-20/07/2025</t>
  </si>
  <si>
    <t>HOK</t>
  </si>
  <si>
    <t>Māris, Valters</t>
  </si>
  <si>
    <t>26/08-07/11/2025</t>
  </si>
  <si>
    <t>LUSH</t>
  </si>
  <si>
    <t>Multiple, Sweden</t>
  </si>
  <si>
    <t>DRE</t>
  </si>
  <si>
    <t>Dresden, Germany</t>
  </si>
  <si>
    <t>07/10-07/11/2025</t>
  </si>
  <si>
    <t>PAN3</t>
  </si>
  <si>
    <t>30/09-18/10/2025</t>
  </si>
  <si>
    <t>MIL</t>
  </si>
  <si>
    <t>Milano, Italy</t>
  </si>
  <si>
    <t>19/11/2025-09/03/2026</t>
  </si>
  <si>
    <t>TOTALS / AVERAGES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</si>
</sst>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;\-"/>
    <numFmt numFmtId="165" formatCode="0.0%"/>
    <numFmt numFmtId="166" formatCode="#,##0.0"/>
  </numFmts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6E4F0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D9D9D9"/>
      </right>
      <top/>
      <bottom style="medium">
        <color rgb="FF000000"/>
      </bottom>
      <diagonal/>
    </border>
    <border>
      <left style="thin">
        <color rgb="FFD9D9D9"/>
      </left>
      <right style="thin">
        <color rgb="FFD9D9D9"/>
      </right>
      <top/>
      <bottom style="medium">
        <color rgb="FF000000"/>
      </bottom>
      <diagonal/>
    </border>
    <border>
      <left style="thin">
        <color rgb="FFD9D9D9"/>
      </left>
      <right/>
      <top/>
      <bottom style="medium">
        <color rgb="FF000000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 style="thin">
        <color rgb="FFD9D9D9"/>
      </right>
      <top style="medium">
        <color rgb="FF000000"/>
      </top>
      <bottom style="medium">
        <color rgb="FF000000"/>
      </bottom>
      <diagonal/>
    </border>
    <border>
      <left style="thin">
        <color rgb="FFD9D9D9"/>
      </left>
      <right style="thin">
        <color rgb="FFD9D9D9"/>
      </right>
      <top style="medium">
        <color rgb="FF000000"/>
      </top>
      <bottom style="medium">
        <color rgb="FF000000"/>
      </bottom>
      <diagonal/>
    </border>
    <border>
      <left style="thin">
        <color rgb="FFD9D9D9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3" borderId="5" xfId="0" applyFont="1" applyFill="1" applyBorder="1"/>
    <xf numFmtId="0" fontId="2" fillId="3" borderId="5" xfId="0" applyFont="1" applyFill="1" applyBorder="1"/>
    <xf numFmtId="0" fontId="2" fillId="3" borderId="5" xfId="0" applyFont="1" applyFill="1" applyBorder="1" applyAlignment="1">
      <alignment horizontal="center"/>
    </xf>
    <xf numFmtId="3" fontId="2" fillId="3" borderId="5" xfId="0" applyNumberFormat="1" applyFont="1" applyFill="1" applyBorder="1" applyAlignment="1">
      <alignment horizontal="center"/>
    </xf>
    <xf numFmtId="164" fontId="2" fillId="3" borderId="5" xfId="0" applyNumberFormat="1" applyFont="1" applyFill="1" applyBorder="1" applyAlignment="1">
      <alignment horizontal="center"/>
    </xf>
    <xf numFmtId="165" fontId="2" fillId="3" borderId="5" xfId="0" applyNumberFormat="1" applyFont="1" applyFill="1" applyBorder="1" applyAlignment="1">
      <alignment horizontal="center"/>
    </xf>
    <xf numFmtId="166" fontId="2" fillId="3" borderId="5" xfId="0" applyNumberFormat="1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8" xfId="0" applyFont="1" applyBorder="1"/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6" fontId="2" fillId="0" borderId="8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3" fillId="3" borderId="8" xfId="0" applyFont="1" applyFill="1" applyBorder="1"/>
    <xf numFmtId="0" fontId="2" fillId="3" borderId="8" xfId="0" applyFont="1" applyFill="1" applyBorder="1"/>
    <xf numFmtId="0" fontId="2" fillId="3" borderId="8" xfId="0" applyFont="1" applyFill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6" fontId="2" fillId="3" borderId="8" xfId="0" applyNumberFormat="1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11" xfId="0" applyFont="1" applyBorder="1"/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3" fontId="2" fillId="0" borderId="11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5" fillId="4" borderId="13" xfId="0" applyFont="1" applyFill="1" applyBorder="1"/>
    <xf numFmtId="0" fontId="5" fillId="4" borderId="14" xfId="0" applyFont="1" applyFill="1" applyBorder="1"/>
    <xf numFmtId="0" fontId="0" fillId="4" borderId="14" xfId="0" applyFill="1" applyBorder="1"/>
    <xf numFmtId="3" fontId="5" fillId="4" borderId="14" xfId="0" applyNumberFormat="1" applyFont="1" applyFill="1" applyBorder="1" applyAlignment="1">
      <alignment horizontal="center"/>
    </xf>
    <xf numFmtId="165" fontId="5" fillId="4" borderId="14" xfId="0" applyNumberFormat="1" applyFont="1" applyFill="1" applyBorder="1" applyAlignment="1">
      <alignment horizontal="center"/>
    </xf>
    <xf numFmtId="0" fontId="0" fillId="4" borderId="15" xfId="0" applyFill="1" applyBorder="1"/>
  </cellXfs>
  <cellStyles count="1">
    <cellStyle name="Normal" xfId="0" builtinId="0"/>
  </cellStyles>
  <dxfs count="5">
    <dxf>
      <font>
        <color rgb="FFFF0000"/>
      </font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9C5700"/>
      </font>
      <fill>
        <patternFill patternType="solid">
          <fgColor indexed="64"/>
          <bgColor rgb="FFFFEB9C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8E7D4-BC75-41EB-830D-67FB841E06D6}">
  <dimension ref="A1:T24"/>
  <sheetViews>
    <sheetView tabSelected="1" topLeftCell="B1" zoomScale="66" workbookViewId="0">
      <pane ySplit="1" topLeftCell="A2" activePane="bottomLeft" state="frozen"/>
      <selection activeCell="E1" sqref="E1"/>
      <selection pane="bottomLeft" activeCell="F33" sqref="F33"/>
    </sheetView>
  </sheetViews>
  <sheetFormatPr defaultRowHeight="14.4" x14ac:dyDescent="0.3"/>
  <cols>
    <col min="1" max="1" width="5.5546875" customWidth="1"/>
    <col min="2" max="2" width="10.21875" customWidth="1"/>
    <col min="3" max="3" width="19.44140625" customWidth="1"/>
    <col min="4" max="4" width="16.6640625" customWidth="1"/>
    <col min="5" max="5" width="25.33203125" customWidth="1"/>
    <col min="6" max="6" width="25.44140625" customWidth="1"/>
    <col min="7" max="7" width="31.33203125" customWidth="1"/>
    <col min="8" max="8" width="23.21875" customWidth="1"/>
    <col min="9" max="12" width="16.6640625" customWidth="1"/>
    <col min="13" max="13" width="12" customWidth="1"/>
    <col min="14" max="16" width="13.88671875" customWidth="1"/>
    <col min="17" max="17" width="11.109375" customWidth="1"/>
    <col min="18" max="19" width="14.77734375" customWidth="1"/>
    <col min="20" max="20" width="21.33203125" customWidth="1"/>
  </cols>
  <sheetData>
    <row r="1" spans="1:20" ht="15" thickBot="1" x14ac:dyDescent="0.3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4" t="s">
        <v>19</v>
      </c>
    </row>
    <row r="2" spans="1:20" x14ac:dyDescent="0.3">
      <c r="A2" s="5">
        <v>1</v>
      </c>
      <c r="B2" s="6" t="s">
        <v>20</v>
      </c>
      <c r="C2" s="7" t="s">
        <v>21</v>
      </c>
      <c r="D2" s="8" t="s">
        <v>22</v>
      </c>
      <c r="E2" s="9">
        <v>46000</v>
      </c>
      <c r="F2" s="9">
        <v>0</v>
      </c>
      <c r="G2" s="9">
        <f t="shared" ref="G2:G23" si="0">E2+F2</f>
        <v>46000</v>
      </c>
      <c r="H2" s="9">
        <v>34495.823690160003</v>
      </c>
      <c r="I2" s="9">
        <v>34495.823690160003</v>
      </c>
      <c r="J2" s="10">
        <f t="shared" ref="J2:J23" si="1">H2-I2</f>
        <v>0</v>
      </c>
      <c r="K2" s="9">
        <v>3220</v>
      </c>
      <c r="L2" s="9">
        <v>11504.176309840001</v>
      </c>
      <c r="M2" s="11">
        <f t="shared" ref="M2:M24" si="2">IFERROR(L2/G2,0)</f>
        <v>0.25009078934434786</v>
      </c>
      <c r="N2" s="9">
        <v>606</v>
      </c>
      <c r="O2" s="9">
        <v>721.58</v>
      </c>
      <c r="P2" s="10">
        <f t="shared" ref="P2:P23" si="3">N2-O2</f>
        <v>-115.58000000000004</v>
      </c>
      <c r="Q2" s="12">
        <v>60.49</v>
      </c>
      <c r="R2" s="9">
        <f t="shared" ref="R2:R24" si="4">IFERROR(I2/Q2,0)</f>
        <v>570.27316399669371</v>
      </c>
      <c r="S2" s="9">
        <f t="shared" ref="S2:S24" si="5">IFERROR(I2/O2,0)</f>
        <v>47.805958715818065</v>
      </c>
      <c r="T2" s="13" t="s">
        <v>23</v>
      </c>
    </row>
    <row r="3" spans="1:20" x14ac:dyDescent="0.3">
      <c r="A3" s="14">
        <v>2</v>
      </c>
      <c r="B3" s="15" t="s">
        <v>24</v>
      </c>
      <c r="C3" s="16" t="s">
        <v>25</v>
      </c>
      <c r="D3" s="17" t="s">
        <v>22</v>
      </c>
      <c r="E3" s="18">
        <v>59771.61</v>
      </c>
      <c r="F3" s="18">
        <v>7538.2</v>
      </c>
      <c r="G3" s="18">
        <f t="shared" si="0"/>
        <v>67309.81</v>
      </c>
      <c r="H3" s="18">
        <v>58583.808048561601</v>
      </c>
      <c r="I3" s="18">
        <v>58583.808048561601</v>
      </c>
      <c r="J3" s="19">
        <f t="shared" si="1"/>
        <v>0</v>
      </c>
      <c r="K3" s="18">
        <v>4711.6867000000002</v>
      </c>
      <c r="L3" s="18">
        <v>8726.0019514384003</v>
      </c>
      <c r="M3" s="20">
        <f t="shared" si="2"/>
        <v>0.12963937873897433</v>
      </c>
      <c r="N3" s="18">
        <v>519</v>
      </c>
      <c r="O3" s="18">
        <v>734.6</v>
      </c>
      <c r="P3" s="19">
        <f t="shared" si="3"/>
        <v>-215.60000000000002</v>
      </c>
      <c r="Q3" s="21">
        <v>33.200000000000003</v>
      </c>
      <c r="R3" s="18">
        <f t="shared" si="4"/>
        <v>1764.5725315831805</v>
      </c>
      <c r="S3" s="18">
        <f t="shared" si="5"/>
        <v>79.749262249607398</v>
      </c>
      <c r="T3" s="22" t="s">
        <v>26</v>
      </c>
    </row>
    <row r="4" spans="1:20" x14ac:dyDescent="0.3">
      <c r="A4" s="23">
        <v>3</v>
      </c>
      <c r="B4" s="24" t="s">
        <v>27</v>
      </c>
      <c r="C4" s="25" t="s">
        <v>28</v>
      </c>
      <c r="D4" s="26" t="s">
        <v>29</v>
      </c>
      <c r="E4" s="27">
        <v>15496</v>
      </c>
      <c r="F4" s="27">
        <v>0</v>
      </c>
      <c r="G4" s="27">
        <f t="shared" si="0"/>
        <v>15496</v>
      </c>
      <c r="H4" s="27">
        <v>11993.1055532912</v>
      </c>
      <c r="I4" s="27">
        <v>11993.1055532912</v>
      </c>
      <c r="J4" s="28">
        <f t="shared" si="1"/>
        <v>0</v>
      </c>
      <c r="K4" s="27">
        <v>1084.72</v>
      </c>
      <c r="L4" s="27">
        <v>3502.8944467087999</v>
      </c>
      <c r="M4" s="29">
        <f t="shared" si="2"/>
        <v>0.22605152598791947</v>
      </c>
      <c r="N4" s="27">
        <v>0</v>
      </c>
      <c r="O4" s="27">
        <v>0</v>
      </c>
      <c r="P4" s="28">
        <f t="shared" si="3"/>
        <v>0</v>
      </c>
      <c r="Q4" s="30">
        <v>0</v>
      </c>
      <c r="R4" s="27">
        <f t="shared" si="4"/>
        <v>0</v>
      </c>
      <c r="S4" s="27">
        <f t="shared" si="5"/>
        <v>0</v>
      </c>
      <c r="T4" s="31" t="s">
        <v>30</v>
      </c>
    </row>
    <row r="5" spans="1:20" x14ac:dyDescent="0.3">
      <c r="A5" s="14">
        <v>4</v>
      </c>
      <c r="B5" s="15" t="s">
        <v>31</v>
      </c>
      <c r="C5" s="16" t="s">
        <v>32</v>
      </c>
      <c r="D5" s="17" t="s">
        <v>29</v>
      </c>
      <c r="E5" s="18">
        <v>60000</v>
      </c>
      <c r="F5" s="18">
        <v>0</v>
      </c>
      <c r="G5" s="18">
        <f t="shared" si="0"/>
        <v>60000</v>
      </c>
      <c r="H5" s="18">
        <v>42232.865765979201</v>
      </c>
      <c r="I5" s="18">
        <v>42232.865765979201</v>
      </c>
      <c r="J5" s="19">
        <f t="shared" si="1"/>
        <v>0</v>
      </c>
      <c r="K5" s="18">
        <v>4200</v>
      </c>
      <c r="L5" s="18">
        <v>17767.134234020799</v>
      </c>
      <c r="M5" s="20">
        <f t="shared" si="2"/>
        <v>0.29611890390034667</v>
      </c>
      <c r="N5" s="18">
        <v>201</v>
      </c>
      <c r="O5" s="18">
        <v>223.47</v>
      </c>
      <c r="P5" s="19">
        <f t="shared" si="3"/>
        <v>-22.47</v>
      </c>
      <c r="Q5" s="21">
        <v>54.52</v>
      </c>
      <c r="R5" s="18">
        <f t="shared" si="4"/>
        <v>774.63070003630219</v>
      </c>
      <c r="S5" s="18">
        <f t="shared" si="5"/>
        <v>188.98673542748111</v>
      </c>
      <c r="T5" s="22" t="s">
        <v>33</v>
      </c>
    </row>
    <row r="6" spans="1:20" x14ac:dyDescent="0.3">
      <c r="A6" s="23">
        <v>5</v>
      </c>
      <c r="B6" s="24" t="s">
        <v>34</v>
      </c>
      <c r="C6" s="25" t="s">
        <v>35</v>
      </c>
      <c r="D6" s="26" t="s">
        <v>36</v>
      </c>
      <c r="E6" s="27">
        <v>38063.1</v>
      </c>
      <c r="F6" s="27">
        <v>0</v>
      </c>
      <c r="G6" s="27">
        <f t="shared" si="0"/>
        <v>38063.1</v>
      </c>
      <c r="H6" s="27">
        <v>5119.4554942000595</v>
      </c>
      <c r="I6" s="27">
        <v>28112.542781419299</v>
      </c>
      <c r="J6" s="28">
        <f t="shared" si="1"/>
        <v>-22993.087287219241</v>
      </c>
      <c r="K6" s="27">
        <v>280.64517449919998</v>
      </c>
      <c r="L6" s="27">
        <v>9950.5572185806795</v>
      </c>
      <c r="M6" s="29">
        <f t="shared" si="2"/>
        <v>0.26142266968745792</v>
      </c>
      <c r="N6" s="27">
        <v>0</v>
      </c>
      <c r="O6" s="27">
        <v>27.84</v>
      </c>
      <c r="P6" s="28">
        <f t="shared" si="3"/>
        <v>-27.84</v>
      </c>
      <c r="Q6" s="30">
        <v>0</v>
      </c>
      <c r="R6" s="27">
        <f t="shared" si="4"/>
        <v>0</v>
      </c>
      <c r="S6" s="27">
        <f t="shared" si="5"/>
        <v>1009.7896114015552</v>
      </c>
      <c r="T6" s="31" t="s">
        <v>37</v>
      </c>
    </row>
    <row r="7" spans="1:20" x14ac:dyDescent="0.3">
      <c r="A7" s="14">
        <v>6</v>
      </c>
      <c r="B7" s="15" t="s">
        <v>38</v>
      </c>
      <c r="C7" s="16" t="s">
        <v>39</v>
      </c>
      <c r="D7" s="17" t="s">
        <v>29</v>
      </c>
      <c r="E7" s="18">
        <v>145000</v>
      </c>
      <c r="F7" s="18">
        <v>10574.43</v>
      </c>
      <c r="G7" s="18">
        <f t="shared" si="0"/>
        <v>155574.43</v>
      </c>
      <c r="H7" s="18">
        <v>122585.53</v>
      </c>
      <c r="I7" s="18">
        <v>133216.50169867399</v>
      </c>
      <c r="J7" s="19">
        <f t="shared" si="1"/>
        <v>-10630.971698673995</v>
      </c>
      <c r="K7" s="18">
        <v>10890.2101</v>
      </c>
      <c r="L7" s="18">
        <v>11467.718201326399</v>
      </c>
      <c r="M7" s="20">
        <f t="shared" si="2"/>
        <v>7.371210166944786E-2</v>
      </c>
      <c r="N7" s="18">
        <v>1036.92</v>
      </c>
      <c r="O7" s="18">
        <v>979.9</v>
      </c>
      <c r="P7" s="19">
        <f t="shared" si="3"/>
        <v>57.020000000000095</v>
      </c>
      <c r="Q7" s="21">
        <v>81.55</v>
      </c>
      <c r="R7" s="18">
        <f t="shared" si="4"/>
        <v>1633.5561213816554</v>
      </c>
      <c r="S7" s="18">
        <f t="shared" si="5"/>
        <v>135.94907816988876</v>
      </c>
      <c r="T7" s="22" t="s">
        <v>40</v>
      </c>
    </row>
    <row r="8" spans="1:20" x14ac:dyDescent="0.3">
      <c r="A8" s="23">
        <v>7</v>
      </c>
      <c r="B8" s="24" t="s">
        <v>41</v>
      </c>
      <c r="C8" s="25" t="s">
        <v>42</v>
      </c>
      <c r="D8" s="26" t="s">
        <v>29</v>
      </c>
      <c r="E8" s="27">
        <v>23863.621904112701</v>
      </c>
      <c r="F8" s="27">
        <v>5500</v>
      </c>
      <c r="G8" s="27">
        <f t="shared" si="0"/>
        <v>29363.621904112701</v>
      </c>
      <c r="H8" s="27">
        <v>16738.124537934498</v>
      </c>
      <c r="I8" s="27">
        <v>16738.124537934498</v>
      </c>
      <c r="J8" s="28">
        <f t="shared" si="1"/>
        <v>0</v>
      </c>
      <c r="K8" s="27">
        <v>2055.45353328789</v>
      </c>
      <c r="L8" s="27">
        <v>12625.497366178201</v>
      </c>
      <c r="M8" s="29">
        <f t="shared" si="2"/>
        <v>0.42997071026888067</v>
      </c>
      <c r="N8" s="27">
        <v>188</v>
      </c>
      <c r="O8" s="27">
        <v>166.47</v>
      </c>
      <c r="P8" s="28">
        <f t="shared" si="3"/>
        <v>21.53</v>
      </c>
      <c r="Q8" s="30">
        <v>38.5</v>
      </c>
      <c r="R8" s="27">
        <f t="shared" si="4"/>
        <v>434.75648150479213</v>
      </c>
      <c r="S8" s="27">
        <f t="shared" si="5"/>
        <v>100.5473931515258</v>
      </c>
      <c r="T8" s="31" t="s">
        <v>43</v>
      </c>
    </row>
    <row r="9" spans="1:20" x14ac:dyDescent="0.3">
      <c r="A9" s="14">
        <v>8</v>
      </c>
      <c r="B9" s="15" t="s">
        <v>44</v>
      </c>
      <c r="C9" s="16" t="s">
        <v>25</v>
      </c>
      <c r="D9" s="17" t="s">
        <v>45</v>
      </c>
      <c r="E9" s="18">
        <v>75326.52</v>
      </c>
      <c r="F9" s="18">
        <v>9698.1</v>
      </c>
      <c r="G9" s="18">
        <f t="shared" si="0"/>
        <v>85024.62000000001</v>
      </c>
      <c r="H9" s="18">
        <v>67721.149999999994</v>
      </c>
      <c r="I9" s="18">
        <v>57251.064554076402</v>
      </c>
      <c r="J9" s="19">
        <f t="shared" si="1"/>
        <v>10470.085445923592</v>
      </c>
      <c r="K9" s="18">
        <v>5951.7233999999999</v>
      </c>
      <c r="L9" s="18">
        <v>21821.832045923598</v>
      </c>
      <c r="M9" s="20">
        <f t="shared" si="2"/>
        <v>0.25665309701970551</v>
      </c>
      <c r="N9" s="18">
        <v>1195</v>
      </c>
      <c r="O9" s="18">
        <v>969.8</v>
      </c>
      <c r="P9" s="19">
        <f t="shared" si="3"/>
        <v>225.20000000000005</v>
      </c>
      <c r="Q9" s="21">
        <v>104.1</v>
      </c>
      <c r="R9" s="18">
        <f t="shared" si="4"/>
        <v>549.96219552426896</v>
      </c>
      <c r="S9" s="18">
        <f t="shared" si="5"/>
        <v>59.033887970794396</v>
      </c>
      <c r="T9" s="22" t="s">
        <v>46</v>
      </c>
    </row>
    <row r="10" spans="1:20" x14ac:dyDescent="0.3">
      <c r="A10" s="23">
        <v>9</v>
      </c>
      <c r="B10" s="24" t="s">
        <v>47</v>
      </c>
      <c r="C10" s="25" t="s">
        <v>48</v>
      </c>
      <c r="D10" s="26" t="s">
        <v>29</v>
      </c>
      <c r="E10" s="27">
        <v>29275</v>
      </c>
      <c r="F10" s="27">
        <v>0</v>
      </c>
      <c r="G10" s="27">
        <f t="shared" si="0"/>
        <v>29275</v>
      </c>
      <c r="H10" s="27">
        <v>21928.3</v>
      </c>
      <c r="I10" s="27">
        <v>12956.8587251482</v>
      </c>
      <c r="J10" s="28">
        <f t="shared" si="1"/>
        <v>8971.4412748517989</v>
      </c>
      <c r="K10" s="27">
        <v>2049.25</v>
      </c>
      <c r="L10" s="27">
        <v>14268.8912748518</v>
      </c>
      <c r="M10" s="29">
        <f t="shared" si="2"/>
        <v>0.48740875405129974</v>
      </c>
      <c r="N10" s="27">
        <v>349.74</v>
      </c>
      <c r="O10" s="27">
        <v>359</v>
      </c>
      <c r="P10" s="28">
        <f t="shared" si="3"/>
        <v>-9.2599999999999909</v>
      </c>
      <c r="Q10" s="30">
        <v>63</v>
      </c>
      <c r="R10" s="27">
        <f t="shared" si="4"/>
        <v>205.6644242087016</v>
      </c>
      <c r="S10" s="27">
        <f t="shared" si="5"/>
        <v>36.091528482306963</v>
      </c>
      <c r="T10" s="31" t="s">
        <v>49</v>
      </c>
    </row>
    <row r="11" spans="1:20" x14ac:dyDescent="0.3">
      <c r="A11" s="14">
        <v>10</v>
      </c>
      <c r="B11" s="15" t="s">
        <v>50</v>
      </c>
      <c r="C11" s="16" t="s">
        <v>48</v>
      </c>
      <c r="D11" s="17" t="s">
        <v>22</v>
      </c>
      <c r="E11" s="18">
        <v>28721.0037972992</v>
      </c>
      <c r="F11" s="18">
        <v>15387.47</v>
      </c>
      <c r="G11" s="18">
        <f t="shared" si="0"/>
        <v>44108.473797299201</v>
      </c>
      <c r="H11" s="18">
        <v>32429.13</v>
      </c>
      <c r="I11" s="18">
        <v>18960.7196121864</v>
      </c>
      <c r="J11" s="19">
        <f t="shared" si="1"/>
        <v>13468.410387813601</v>
      </c>
      <c r="K11" s="18">
        <v>3087.5931658109398</v>
      </c>
      <c r="L11" s="18">
        <v>22060.161019301799</v>
      </c>
      <c r="M11" s="20">
        <f t="shared" si="2"/>
        <v>0.50013430799440994</v>
      </c>
      <c r="N11" s="18">
        <v>457.04</v>
      </c>
      <c r="O11" s="18">
        <v>467.05</v>
      </c>
      <c r="P11" s="19">
        <f t="shared" si="3"/>
        <v>-10.009999999999991</v>
      </c>
      <c r="Q11" s="21">
        <v>64.78</v>
      </c>
      <c r="R11" s="18">
        <f t="shared" si="4"/>
        <v>292.69403538416793</v>
      </c>
      <c r="S11" s="18">
        <f t="shared" si="5"/>
        <v>40.596766111093885</v>
      </c>
      <c r="T11" s="22" t="s">
        <v>51</v>
      </c>
    </row>
    <row r="12" spans="1:20" x14ac:dyDescent="0.3">
      <c r="A12" s="23">
        <v>11</v>
      </c>
      <c r="B12" s="24" t="s">
        <v>52</v>
      </c>
      <c r="C12" s="25" t="s">
        <v>48</v>
      </c>
      <c r="D12" s="26" t="s">
        <v>22</v>
      </c>
      <c r="E12" s="27">
        <v>32248</v>
      </c>
      <c r="F12" s="27">
        <v>12035.28</v>
      </c>
      <c r="G12" s="27">
        <f t="shared" si="0"/>
        <v>44283.28</v>
      </c>
      <c r="H12" s="27">
        <v>34772.720000000001</v>
      </c>
      <c r="I12" s="27">
        <v>21851.5590249376</v>
      </c>
      <c r="J12" s="28">
        <f t="shared" si="1"/>
        <v>12921.160975062401</v>
      </c>
      <c r="K12" s="27">
        <v>3099.8296</v>
      </c>
      <c r="L12" s="27">
        <v>19331.891375062401</v>
      </c>
      <c r="M12" s="29">
        <f t="shared" si="2"/>
        <v>0.43655057563627631</v>
      </c>
      <c r="N12" s="27">
        <v>593.75</v>
      </c>
      <c r="O12" s="27">
        <v>617.32000000000005</v>
      </c>
      <c r="P12" s="28">
        <f t="shared" si="3"/>
        <v>-23.57000000000005</v>
      </c>
      <c r="Q12" s="30">
        <v>100</v>
      </c>
      <c r="R12" s="27">
        <f t="shared" si="4"/>
        <v>218.515590249376</v>
      </c>
      <c r="S12" s="27">
        <f t="shared" si="5"/>
        <v>35.397458408827831</v>
      </c>
      <c r="T12" s="31" t="s">
        <v>53</v>
      </c>
    </row>
    <row r="13" spans="1:20" x14ac:dyDescent="0.3">
      <c r="A13" s="14">
        <v>12</v>
      </c>
      <c r="B13" s="15" t="s">
        <v>54</v>
      </c>
      <c r="C13" s="16" t="s">
        <v>55</v>
      </c>
      <c r="D13" s="17" t="s">
        <v>29</v>
      </c>
      <c r="E13" s="18">
        <v>49600</v>
      </c>
      <c r="F13" s="18">
        <v>1858.66</v>
      </c>
      <c r="G13" s="18">
        <f t="shared" si="0"/>
        <v>51458.66</v>
      </c>
      <c r="H13" s="18">
        <v>40766.99</v>
      </c>
      <c r="I13" s="18">
        <v>36598.324469676001</v>
      </c>
      <c r="J13" s="19">
        <f t="shared" si="1"/>
        <v>4168.6655303239968</v>
      </c>
      <c r="K13" s="18">
        <v>3602.1062000000002</v>
      </c>
      <c r="L13" s="18">
        <v>11258.229330324</v>
      </c>
      <c r="M13" s="20">
        <f t="shared" si="2"/>
        <v>0.21878201512289669</v>
      </c>
      <c r="N13" s="18">
        <v>843</v>
      </c>
      <c r="O13" s="18">
        <v>791.36</v>
      </c>
      <c r="P13" s="19">
        <f t="shared" si="3"/>
        <v>51.639999999999986</v>
      </c>
      <c r="Q13" s="21">
        <v>131.38</v>
      </c>
      <c r="R13" s="18">
        <f t="shared" si="4"/>
        <v>278.56846148330038</v>
      </c>
      <c r="S13" s="18">
        <f t="shared" si="5"/>
        <v>46.247377261519411</v>
      </c>
      <c r="T13" s="22" t="s">
        <v>56</v>
      </c>
    </row>
    <row r="14" spans="1:20" x14ac:dyDescent="0.3">
      <c r="A14" s="23">
        <v>13</v>
      </c>
      <c r="B14" s="24" t="s">
        <v>57</v>
      </c>
      <c r="C14" s="25" t="s">
        <v>58</v>
      </c>
      <c r="D14" s="26" t="s">
        <v>22</v>
      </c>
      <c r="E14" s="27">
        <v>96000</v>
      </c>
      <c r="F14" s="27">
        <v>13116.87</v>
      </c>
      <c r="G14" s="27">
        <f t="shared" si="0"/>
        <v>109116.87</v>
      </c>
      <c r="H14" s="27">
        <v>76229.19</v>
      </c>
      <c r="I14" s="27">
        <v>71020.6200025648</v>
      </c>
      <c r="J14" s="28">
        <f t="shared" si="1"/>
        <v>5208.5699974352028</v>
      </c>
      <c r="K14" s="27">
        <v>7638.1809000000003</v>
      </c>
      <c r="L14" s="27">
        <v>30458.0690974352</v>
      </c>
      <c r="M14" s="29">
        <f t="shared" si="2"/>
        <v>0.27913254016024469</v>
      </c>
      <c r="N14" s="27">
        <v>1225</v>
      </c>
      <c r="O14" s="27">
        <v>1150.6500000000001</v>
      </c>
      <c r="P14" s="28">
        <f t="shared" si="3"/>
        <v>74.349999999999909</v>
      </c>
      <c r="Q14" s="30">
        <v>87.95</v>
      </c>
      <c r="R14" s="27">
        <f t="shared" si="4"/>
        <v>807.5113132753246</v>
      </c>
      <c r="S14" s="27">
        <f t="shared" si="5"/>
        <v>61.722174425381127</v>
      </c>
      <c r="T14" s="31" t="s">
        <v>59</v>
      </c>
    </row>
    <row r="15" spans="1:20" x14ac:dyDescent="0.3">
      <c r="A15" s="14">
        <v>14</v>
      </c>
      <c r="B15" s="15" t="s">
        <v>60</v>
      </c>
      <c r="C15" s="16" t="s">
        <v>61</v>
      </c>
      <c r="D15" s="17" t="s">
        <v>29</v>
      </c>
      <c r="E15" s="18">
        <v>110000</v>
      </c>
      <c r="F15" s="18">
        <v>22635</v>
      </c>
      <c r="G15" s="18">
        <f t="shared" si="0"/>
        <v>132635</v>
      </c>
      <c r="H15" s="18">
        <v>109333.64</v>
      </c>
      <c r="I15" s="18">
        <v>99416.959289355698</v>
      </c>
      <c r="J15" s="19">
        <f t="shared" si="1"/>
        <v>9916.6807106443011</v>
      </c>
      <c r="K15" s="18">
        <v>9284.4500000000007</v>
      </c>
      <c r="L15" s="18">
        <v>23933.590710644301</v>
      </c>
      <c r="M15" s="20">
        <f t="shared" si="2"/>
        <v>0.180447021605491</v>
      </c>
      <c r="N15" s="18">
        <v>1389.6</v>
      </c>
      <c r="O15" s="18">
        <v>1380.78</v>
      </c>
      <c r="P15" s="19">
        <f t="shared" si="3"/>
        <v>8.8199999999999363</v>
      </c>
      <c r="Q15" s="21">
        <v>171.4</v>
      </c>
      <c r="R15" s="18">
        <f t="shared" si="4"/>
        <v>580.02893401024323</v>
      </c>
      <c r="S15" s="18">
        <f t="shared" si="5"/>
        <v>72.000578867999025</v>
      </c>
      <c r="T15" s="22" t="s">
        <v>62</v>
      </c>
    </row>
    <row r="16" spans="1:20" x14ac:dyDescent="0.3">
      <c r="A16" s="23">
        <v>15</v>
      </c>
      <c r="B16" s="24" t="s">
        <v>63</v>
      </c>
      <c r="C16" s="25" t="s">
        <v>64</v>
      </c>
      <c r="D16" s="26" t="s">
        <v>36</v>
      </c>
      <c r="E16" s="27">
        <v>217968.89</v>
      </c>
      <c r="F16" s="27">
        <v>10000</v>
      </c>
      <c r="G16" s="27">
        <f t="shared" si="0"/>
        <v>227968.89</v>
      </c>
      <c r="H16" s="27">
        <v>181486.05</v>
      </c>
      <c r="I16" s="27">
        <v>147143.03588353199</v>
      </c>
      <c r="J16" s="28">
        <f t="shared" si="1"/>
        <v>34343.014116467995</v>
      </c>
      <c r="K16" s="27">
        <v>15957.8223</v>
      </c>
      <c r="L16" s="27">
        <v>64868.031816468399</v>
      </c>
      <c r="M16" s="29">
        <f t="shared" si="2"/>
        <v>0.28454773726567867</v>
      </c>
      <c r="N16" s="27">
        <v>1522</v>
      </c>
      <c r="O16" s="27">
        <v>1641.27</v>
      </c>
      <c r="P16" s="28">
        <f t="shared" si="3"/>
        <v>-119.26999999999998</v>
      </c>
      <c r="Q16" s="30">
        <v>163.6</v>
      </c>
      <c r="R16" s="27">
        <f t="shared" si="4"/>
        <v>899.40730980154035</v>
      </c>
      <c r="S16" s="27">
        <f t="shared" si="5"/>
        <v>89.651937757670581</v>
      </c>
      <c r="T16" s="31" t="s">
        <v>65</v>
      </c>
    </row>
    <row r="17" spans="1:20" x14ac:dyDescent="0.3">
      <c r="A17" s="14">
        <v>16</v>
      </c>
      <c r="B17" s="15" t="s">
        <v>66</v>
      </c>
      <c r="C17" s="16" t="s">
        <v>32</v>
      </c>
      <c r="D17" s="17" t="s">
        <v>22</v>
      </c>
      <c r="E17" s="18">
        <v>140000</v>
      </c>
      <c r="F17" s="18">
        <v>2161.77</v>
      </c>
      <c r="G17" s="18">
        <f t="shared" si="0"/>
        <v>142161.76999999999</v>
      </c>
      <c r="H17" s="18">
        <v>115181.77</v>
      </c>
      <c r="I17" s="18">
        <v>107976.63462341399</v>
      </c>
      <c r="J17" s="19">
        <f t="shared" si="1"/>
        <v>7205.1353765860113</v>
      </c>
      <c r="K17" s="18">
        <v>9951.3238999999994</v>
      </c>
      <c r="L17" s="18">
        <v>24233.811476586001</v>
      </c>
      <c r="M17" s="20">
        <f t="shared" si="2"/>
        <v>0.17046644450604409</v>
      </c>
      <c r="N17" s="18">
        <v>1596</v>
      </c>
      <c r="O17" s="18">
        <v>1501.24</v>
      </c>
      <c r="P17" s="19">
        <f t="shared" si="3"/>
        <v>94.759999999999991</v>
      </c>
      <c r="Q17" s="21">
        <v>150.84</v>
      </c>
      <c r="R17" s="18">
        <f t="shared" si="4"/>
        <v>715.83555173305479</v>
      </c>
      <c r="S17" s="18">
        <f t="shared" si="5"/>
        <v>71.924965111117473</v>
      </c>
      <c r="T17" s="22" t="s">
        <v>67</v>
      </c>
    </row>
    <row r="18" spans="1:20" x14ac:dyDescent="0.3">
      <c r="A18" s="23">
        <v>17</v>
      </c>
      <c r="B18" s="24" t="s">
        <v>68</v>
      </c>
      <c r="C18" s="25" t="s">
        <v>61</v>
      </c>
      <c r="D18" s="26" t="s">
        <v>22</v>
      </c>
      <c r="E18" s="27">
        <v>23000</v>
      </c>
      <c r="F18" s="27">
        <v>0</v>
      </c>
      <c r="G18" s="27">
        <f t="shared" si="0"/>
        <v>23000</v>
      </c>
      <c r="H18" s="27">
        <v>18223</v>
      </c>
      <c r="I18" s="27">
        <v>11955.1858529372</v>
      </c>
      <c r="J18" s="28">
        <f t="shared" si="1"/>
        <v>6267.8141470627997</v>
      </c>
      <c r="K18" s="27">
        <v>1610</v>
      </c>
      <c r="L18" s="27">
        <v>9434.8141470627997</v>
      </c>
      <c r="M18" s="29">
        <f t="shared" si="2"/>
        <v>0.41020931074186084</v>
      </c>
      <c r="N18" s="27">
        <v>304</v>
      </c>
      <c r="O18" s="27">
        <v>271</v>
      </c>
      <c r="P18" s="28">
        <f t="shared" si="3"/>
        <v>33</v>
      </c>
      <c r="Q18" s="30">
        <v>100</v>
      </c>
      <c r="R18" s="27">
        <f t="shared" si="4"/>
        <v>119.551858529372</v>
      </c>
      <c r="S18" s="27">
        <f t="shared" si="5"/>
        <v>44.115076948107749</v>
      </c>
      <c r="T18" s="31" t="s">
        <v>69</v>
      </c>
    </row>
    <row r="19" spans="1:20" x14ac:dyDescent="0.3">
      <c r="A19" s="14">
        <v>18</v>
      </c>
      <c r="B19" s="15" t="s">
        <v>70</v>
      </c>
      <c r="C19" s="16" t="s">
        <v>64</v>
      </c>
      <c r="D19" s="17" t="s">
        <v>71</v>
      </c>
      <c r="E19" s="18">
        <v>436134.78</v>
      </c>
      <c r="F19" s="18">
        <v>82558.89</v>
      </c>
      <c r="G19" s="18">
        <f t="shared" si="0"/>
        <v>518693.67000000004</v>
      </c>
      <c r="H19" s="18">
        <v>423449.93</v>
      </c>
      <c r="I19" s="18">
        <v>297471.46852343599</v>
      </c>
      <c r="J19" s="19">
        <f t="shared" si="1"/>
        <v>125978.461476564</v>
      </c>
      <c r="K19" s="18">
        <v>36308.556900000003</v>
      </c>
      <c r="L19" s="18">
        <v>184913.64457656501</v>
      </c>
      <c r="M19" s="20">
        <f t="shared" si="2"/>
        <v>0.35649874920695485</v>
      </c>
      <c r="N19" s="18">
        <v>2762.4483333333301</v>
      </c>
      <c r="O19" s="18">
        <v>2551.44</v>
      </c>
      <c r="P19" s="19">
        <f t="shared" si="3"/>
        <v>211.00833333333003</v>
      </c>
      <c r="Q19" s="21">
        <v>200</v>
      </c>
      <c r="R19" s="18">
        <f t="shared" si="4"/>
        <v>1487.3573426171799</v>
      </c>
      <c r="S19" s="18">
        <f t="shared" si="5"/>
        <v>116.58963899736462</v>
      </c>
      <c r="T19" s="22" t="s">
        <v>72</v>
      </c>
    </row>
    <row r="20" spans="1:20" x14ac:dyDescent="0.3">
      <c r="A20" s="23">
        <v>19</v>
      </c>
      <c r="B20" s="24" t="s">
        <v>73</v>
      </c>
      <c r="C20" s="25" t="s">
        <v>74</v>
      </c>
      <c r="D20" s="26" t="s">
        <v>29</v>
      </c>
      <c r="E20" s="27">
        <v>108322.61</v>
      </c>
      <c r="F20" s="27">
        <v>5679.47</v>
      </c>
      <c r="G20" s="27">
        <f t="shared" si="0"/>
        <v>114002.08</v>
      </c>
      <c r="H20" s="27">
        <v>83290.880000000005</v>
      </c>
      <c r="I20" s="27">
        <v>63109.116743676299</v>
      </c>
      <c r="J20" s="28">
        <f t="shared" si="1"/>
        <v>20181.763256323706</v>
      </c>
      <c r="K20" s="27">
        <v>7980.1455999999998</v>
      </c>
      <c r="L20" s="27">
        <v>42912.817656323699</v>
      </c>
      <c r="M20" s="29">
        <f t="shared" si="2"/>
        <v>0.37642135701667634</v>
      </c>
      <c r="N20" s="27">
        <v>740</v>
      </c>
      <c r="O20" s="27">
        <v>781.36</v>
      </c>
      <c r="P20" s="28">
        <f t="shared" si="3"/>
        <v>-41.360000000000014</v>
      </c>
      <c r="Q20" s="30">
        <v>25</v>
      </c>
      <c r="R20" s="27">
        <f t="shared" si="4"/>
        <v>2524.3646697470522</v>
      </c>
      <c r="S20" s="27">
        <f t="shared" si="5"/>
        <v>80.768297255652072</v>
      </c>
      <c r="T20" s="31">
        <v>2025</v>
      </c>
    </row>
    <row r="21" spans="1:20" x14ac:dyDescent="0.3">
      <c r="A21" s="14">
        <v>20</v>
      </c>
      <c r="B21" s="15" t="s">
        <v>75</v>
      </c>
      <c r="C21" s="16" t="s">
        <v>76</v>
      </c>
      <c r="D21" s="17" t="s">
        <v>22</v>
      </c>
      <c r="E21" s="18">
        <v>118500</v>
      </c>
      <c r="F21" s="18">
        <v>6000</v>
      </c>
      <c r="G21" s="18">
        <f t="shared" si="0"/>
        <v>124500</v>
      </c>
      <c r="H21" s="18">
        <v>100838.95</v>
      </c>
      <c r="I21" s="18">
        <v>90424.181887240004</v>
      </c>
      <c r="J21" s="19">
        <f t="shared" si="1"/>
        <v>10414.768112759994</v>
      </c>
      <c r="K21" s="18">
        <v>8715</v>
      </c>
      <c r="L21" s="18">
        <v>25360.81811276</v>
      </c>
      <c r="M21" s="20">
        <f t="shared" si="2"/>
        <v>0.20370135030329317</v>
      </c>
      <c r="N21" s="18">
        <v>1584.4</v>
      </c>
      <c r="O21" s="18">
        <v>1512.29</v>
      </c>
      <c r="P21" s="19">
        <f t="shared" si="3"/>
        <v>72.110000000000127</v>
      </c>
      <c r="Q21" s="21">
        <v>129.54</v>
      </c>
      <c r="R21" s="18">
        <f t="shared" si="4"/>
        <v>698.04061978724724</v>
      </c>
      <c r="S21" s="18">
        <f t="shared" si="5"/>
        <v>59.792884887977841</v>
      </c>
      <c r="T21" s="22" t="s">
        <v>77</v>
      </c>
    </row>
    <row r="22" spans="1:20" x14ac:dyDescent="0.3">
      <c r="A22" s="23">
        <v>21</v>
      </c>
      <c r="B22" s="24" t="s">
        <v>78</v>
      </c>
      <c r="C22" s="25" t="s">
        <v>25</v>
      </c>
      <c r="D22" s="26" t="s">
        <v>45</v>
      </c>
      <c r="E22" s="27">
        <v>60866.14</v>
      </c>
      <c r="F22" s="27">
        <v>5598.03</v>
      </c>
      <c r="G22" s="27">
        <f t="shared" si="0"/>
        <v>66464.17</v>
      </c>
      <c r="H22" s="27">
        <v>53345.63</v>
      </c>
      <c r="I22" s="27">
        <v>48408.564305120002</v>
      </c>
      <c r="J22" s="28">
        <f t="shared" si="1"/>
        <v>4937.0656948799951</v>
      </c>
      <c r="K22" s="27">
        <v>4652.4919</v>
      </c>
      <c r="L22" s="27">
        <v>13403.113794880001</v>
      </c>
      <c r="M22" s="29">
        <f t="shared" si="2"/>
        <v>0.20165923677193293</v>
      </c>
      <c r="N22" s="27">
        <v>764.3</v>
      </c>
      <c r="O22" s="27">
        <v>739.3</v>
      </c>
      <c r="P22" s="28">
        <f t="shared" si="3"/>
        <v>25</v>
      </c>
      <c r="Q22" s="30">
        <v>50.2</v>
      </c>
      <c r="R22" s="27">
        <f t="shared" si="4"/>
        <v>964.31402998247006</v>
      </c>
      <c r="S22" s="27">
        <f t="shared" si="5"/>
        <v>65.478918308021107</v>
      </c>
      <c r="T22" s="31" t="s">
        <v>79</v>
      </c>
    </row>
    <row r="23" spans="1:20" ht="15" thickBot="1" x14ac:dyDescent="0.35">
      <c r="A23" s="32">
        <v>22</v>
      </c>
      <c r="B23" s="33" t="s">
        <v>80</v>
      </c>
      <c r="C23" s="34" t="s">
        <v>81</v>
      </c>
      <c r="D23" s="35" t="s">
        <v>29</v>
      </c>
      <c r="E23" s="36">
        <v>658853.39</v>
      </c>
      <c r="F23" s="36">
        <v>24164.34</v>
      </c>
      <c r="G23" s="36">
        <f t="shared" si="0"/>
        <v>683017.73</v>
      </c>
      <c r="H23" s="36">
        <v>453673.81</v>
      </c>
      <c r="I23" s="36">
        <v>427904.31440084003</v>
      </c>
      <c r="J23" s="37">
        <f t="shared" si="1"/>
        <v>25769.495599159971</v>
      </c>
      <c r="K23" s="36">
        <v>47811.241099999999</v>
      </c>
      <c r="L23" s="36">
        <v>207302.17449916</v>
      </c>
      <c r="M23" s="38">
        <f t="shared" si="2"/>
        <v>0.30350921417392784</v>
      </c>
      <c r="N23" s="36">
        <v>0</v>
      </c>
      <c r="O23" s="36">
        <v>184.78</v>
      </c>
      <c r="P23" s="37">
        <f t="shared" si="3"/>
        <v>-184.78</v>
      </c>
      <c r="Q23" s="39">
        <v>297.5</v>
      </c>
      <c r="R23" s="36">
        <f t="shared" si="4"/>
        <v>1438.3338299187901</v>
      </c>
      <c r="S23" s="36">
        <f t="shared" si="5"/>
        <v>2315.7501591126747</v>
      </c>
      <c r="T23" s="40" t="s">
        <v>82</v>
      </c>
    </row>
    <row r="24" spans="1:20" ht="15" thickBot="1" x14ac:dyDescent="0.35">
      <c r="A24" s="41"/>
      <c r="B24" s="42" t="s">
        <v>83</v>
      </c>
      <c r="C24" s="43"/>
      <c r="D24" s="43"/>
      <c r="E24" s="44">
        <f t="shared" ref="E24:L24" si="6">SUM(E2:E23)</f>
        <v>2573010.6657014117</v>
      </c>
      <c r="F24" s="44">
        <f t="shared" si="6"/>
        <v>234506.51</v>
      </c>
      <c r="G24" s="44">
        <f t="shared" si="6"/>
        <v>2807517.1757014119</v>
      </c>
      <c r="H24" s="44">
        <f t="shared" si="6"/>
        <v>2104419.8530901261</v>
      </c>
      <c r="I24" s="44">
        <f t="shared" si="6"/>
        <v>1837821.3799741603</v>
      </c>
      <c r="J24" s="44">
        <f t="shared" si="6"/>
        <v>266598.47311596607</v>
      </c>
      <c r="K24" s="44">
        <f t="shared" si="6"/>
        <v>194142.43047359801</v>
      </c>
      <c r="L24" s="44">
        <f t="shared" si="6"/>
        <v>791105.87066144217</v>
      </c>
      <c r="M24" s="45">
        <f t="shared" si="2"/>
        <v>0.28178131108451632</v>
      </c>
      <c r="N24" s="44">
        <f>SUM(N2:N23)</f>
        <v>17877.19833333333</v>
      </c>
      <c r="O24" s="44">
        <f>SUM(O2:O23)</f>
        <v>17772.5</v>
      </c>
      <c r="P24" s="44">
        <f>SUM(P2:P23)</f>
        <v>104.69833333333005</v>
      </c>
      <c r="Q24" s="44">
        <f>SUM(Q2:Q23)</f>
        <v>2107.5500000000002</v>
      </c>
      <c r="R24" s="44">
        <f t="shared" si="4"/>
        <v>872.01792601559168</v>
      </c>
      <c r="S24" s="44">
        <f t="shared" si="5"/>
        <v>103.40815191864736</v>
      </c>
      <c r="T24" s="46"/>
    </row>
  </sheetData>
  <conditionalFormatting sqref="J2:J23">
    <cfRule type="cellIs" dxfId="4" priority="4" operator="lessThan">
      <formula>0</formula>
    </cfRule>
  </conditionalFormatting>
  <conditionalFormatting sqref="M2:M23">
    <cfRule type="cellIs" dxfId="3" priority="1" operator="lessThan">
      <formula>0.15</formula>
    </cfRule>
    <cfRule type="cellIs" dxfId="2" priority="2" operator="between">
      <formula>0.15</formula>
      <formula>0.3</formula>
    </cfRule>
    <cfRule type="cellIs" dxfId="1" priority="3" operator="greaterThanOrEqual">
      <formula>0.3</formula>
    </cfRule>
  </conditionalFormatting>
  <conditionalFormatting sqref="P2:P23">
    <cfRule type="cellIs" dxfId="0" priority="5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Dashboard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Ravika</dc:creator>
  <cp:lastModifiedBy>Ravika</cp:lastModifiedBy>
  <dcterms:created xsi:type="dcterms:W3CDTF">2026-04-09T10:38:57Z</dcterms:created>
  <dcterms:modified xsi:type="dcterms:W3CDTF">2026-04-09T10:39:19Z</dcterms:modified>
</cp:coreProperties>
</file>